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<sst xmlns="http://schemas.openxmlformats.org/spreadsheetml/2006/main" count="301" uniqueCount="94">
  <si>
    <t>SECURITY:</t>
  </si>
  <si>
    <t>Best Round Attack</t>
  </si>
  <si>
    <t>Rounds</t>
  </si>
  <si>
    <t xml:space="preserve">p(I) </t>
  </si>
  <si>
    <t>Comb j</t>
  </si>
  <si>
    <t>00010</t>
  </si>
  <si>
    <t>00001</t>
  </si>
  <si>
    <t>00011</t>
  </si>
  <si>
    <t>00100</t>
  </si>
  <si>
    <t>00101</t>
  </si>
  <si>
    <t>00110</t>
  </si>
  <si>
    <t>00111</t>
  </si>
  <si>
    <t>01000</t>
  </si>
  <si>
    <t>01001</t>
  </si>
  <si>
    <t>01010</t>
  </si>
  <si>
    <t>01011</t>
  </si>
  <si>
    <t>01100</t>
  </si>
  <si>
    <t>01101</t>
  </si>
  <si>
    <t>01110</t>
  </si>
  <si>
    <t>01111</t>
  </si>
  <si>
    <t>10000</t>
  </si>
  <si>
    <t>10001</t>
  </si>
  <si>
    <t>10010</t>
  </si>
  <si>
    <t>10011</t>
  </si>
  <si>
    <t>10100</t>
  </si>
  <si>
    <t>10101</t>
  </si>
  <si>
    <t>10110</t>
  </si>
  <si>
    <t>10111</t>
  </si>
  <si>
    <t>11000</t>
  </si>
  <si>
    <t>11001</t>
  </si>
  <si>
    <t>11010</t>
  </si>
  <si>
    <t>11011</t>
  </si>
  <si>
    <t>11100</t>
  </si>
  <si>
    <t>11101</t>
  </si>
  <si>
    <t>11110</t>
  </si>
  <si>
    <t>11111</t>
  </si>
  <si>
    <t>Alg</t>
  </si>
  <si>
    <t>Software Speed</t>
  </si>
  <si>
    <t>Software Memory</t>
  </si>
  <si>
    <t>Hardware Speed</t>
  </si>
  <si>
    <t>Hardware Memory</t>
  </si>
  <si>
    <t>Index</t>
  </si>
  <si>
    <t>EFFICIENCY:</t>
  </si>
  <si>
    <t>1. Fill in the Best Round Attack and the Rounds for each algorithm.</t>
  </si>
  <si>
    <t>max p(I) =</t>
  </si>
  <si>
    <t xml:space="preserve"> </t>
  </si>
  <si>
    <t>Software Key Agility</t>
  </si>
  <si>
    <t>Hardware Key Agility</t>
  </si>
  <si>
    <t>(Speed*Agility)/Mem</t>
  </si>
  <si>
    <t>smax =</t>
  </si>
  <si>
    <t>hmax =</t>
  </si>
  <si>
    <t>Normalized Results</t>
  </si>
  <si>
    <t>s(I)</t>
  </si>
  <si>
    <t>h(I)</t>
  </si>
  <si>
    <t>Software Efficiency Ratings for each Combination</t>
  </si>
  <si>
    <t>ERS(j) = MAX(s(I) where alg I is in combination j)/n, where n algorithms are in combination j</t>
  </si>
  <si>
    <t>Hardware Efficiency Ratings for each Combination</t>
  </si>
  <si>
    <t>ERH(j) = MAX(h(I) where alg I is in combination j)/n, where n algorithms are in combination j</t>
  </si>
  <si>
    <t>FLEXIBILITY</t>
  </si>
  <si>
    <t>Combination</t>
  </si>
  <si>
    <t>v(I) =</t>
  </si>
  <si>
    <t>ws</t>
  </si>
  <si>
    <t>we</t>
  </si>
  <si>
    <t>wf</t>
  </si>
  <si>
    <t>f(I)=1/n where n algs are in combination j</t>
  </si>
  <si>
    <t>2. Set software speed, memory, and key agility for each algorithm</t>
  </si>
  <si>
    <t xml:space="preserve">Maximum software (Speed*Agility)/Mem </t>
  </si>
  <si>
    <t>Maximum hardware (Speed*Agility)/Mem</t>
  </si>
  <si>
    <t>3. Set Hardwardware speed, memory, and key agility for each algorithm.</t>
  </si>
  <si>
    <t xml:space="preserve">5. Set felxibility, v(j), to a value between 1 (highest) and 1 (lowest), for each algorithm. </t>
  </si>
  <si>
    <t>6. Combine the flexibility of the individual algorithms to form the flexibility estimate for each combination.</t>
  </si>
  <si>
    <t>9. Set the weights for Security, Efficiency, and Flexibility where (ws+we+wf)=1</t>
  </si>
  <si>
    <t>4. Select software weight wts and hardware weight wth such that wts+wth =1.</t>
  </si>
  <si>
    <t>wts =</t>
  </si>
  <si>
    <t>wth =</t>
  </si>
  <si>
    <t>7. v(j) should be at least as large as the largest v(I) in the combination.</t>
  </si>
  <si>
    <t>8. v(j) should be no bigger than the sum of the individual v(I) in the combination.</t>
  </si>
  <si>
    <t>v(j)= f(v(I), I is in comb j)</t>
  </si>
  <si>
    <t>FLEX(j) = v(j)/MAX</t>
  </si>
  <si>
    <t>SCOR(j) = ws*SECU(j) + we*EFFI(j) + wf*FLEX(j)</t>
  </si>
  <si>
    <t>FINAL SCORE</t>
  </si>
  <si>
    <t>effi(j) =wts*ERS(j) + wth*ERH(j)</t>
  </si>
  <si>
    <t>EFFI(j )= effi(j)/MAX</t>
  </si>
  <si>
    <t>Sample Evaluation Spreadsheet</t>
  </si>
  <si>
    <t>Alg 1</t>
  </si>
  <si>
    <t>Alg 2</t>
  </si>
  <si>
    <t>Alg 3</t>
  </si>
  <si>
    <t>Alg 4</t>
  </si>
  <si>
    <t>Alg 5</t>
  </si>
  <si>
    <r>
      <t xml:space="preserve">Input </t>
    </r>
    <r>
      <rPr>
        <sz val="10"/>
        <color indexed="17"/>
        <rFont val="Arial"/>
        <family val="2"/>
      </rPr>
      <t>green</t>
    </r>
    <r>
      <rPr>
        <sz val="10"/>
        <rFont val="Arial"/>
        <family val="0"/>
      </rPr>
      <t xml:space="preserve"> values to obtain new results.</t>
    </r>
  </si>
  <si>
    <t>SECU(j) = SUM(p(I)*f(I), for I=1,5)/MAX(p(I), I=1,5)</t>
  </si>
  <si>
    <t xml:space="preserve">This is a sample spreadsheet intended to illustrate the principles described in "A Strategy for Analyzing </t>
  </si>
  <si>
    <t>Public Comments and Preparing the Round 2 Status Report" by Miles Smid.  It is not intended as a</t>
  </si>
  <si>
    <t>finished spreadsheet.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</si>
</sst>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000"/>
    <numFmt numFmtId="166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2.28125" style="0" bestFit="1" customWidth="1"/>
    <col min="2" max="2" width="15.7109375" style="0" bestFit="1" customWidth="1"/>
    <col min="3" max="3" width="18.00390625" style="0" bestFit="1" customWidth="1"/>
    <col min="4" max="4" width="19.7109375" style="0" bestFit="1" customWidth="1"/>
    <col min="5" max="5" width="20.421875" style="0" bestFit="1" customWidth="1"/>
    <col min="6" max="6" width="18.00390625" style="0" bestFit="1" customWidth="1"/>
  </cols>
  <sheetData>
    <row r="2" ht="15.75">
      <c r="C2" s="8" t="s">
        <v>83</v>
      </c>
    </row>
    <row r="3" ht="15.75">
      <c r="C3" s="8"/>
    </row>
    <row r="4" spans="1:3" ht="15.75">
      <c r="A4" t="s">
        <v>91</v>
      </c>
      <c r="C4" s="8"/>
    </row>
    <row r="5" spans="1:3" ht="15.75">
      <c r="A5" t="s">
        <v>92</v>
      </c>
      <c r="C5" s="8"/>
    </row>
    <row r="6" spans="1:3" ht="15.75">
      <c r="A6" t="s">
        <v>93</v>
      </c>
      <c r="C6" s="8"/>
    </row>
    <row r="7" ht="15.75">
      <c r="C7" s="8"/>
    </row>
    <row r="8" spans="1:3" ht="15.75">
      <c r="A8" t="s">
        <v>89</v>
      </c>
      <c r="C8" s="8"/>
    </row>
    <row r="11" ht="12.75">
      <c r="A11" s="1" t="s">
        <v>0</v>
      </c>
    </row>
    <row r="12" ht="12.75">
      <c r="A12" s="1"/>
    </row>
    <row r="13" ht="12.75">
      <c r="A13" s="5" t="s">
        <v>43</v>
      </c>
    </row>
    <row r="14" ht="12.75">
      <c r="A14" s="1"/>
    </row>
    <row r="15" spans="1:5" ht="12.75">
      <c r="A15" s="1" t="s">
        <v>41</v>
      </c>
      <c r="B15" s="1" t="s">
        <v>36</v>
      </c>
      <c r="C15" s="1" t="s">
        <v>1</v>
      </c>
      <c r="D15" s="1" t="s">
        <v>2</v>
      </c>
      <c r="E15" s="1" t="s">
        <v>3</v>
      </c>
    </row>
    <row r="16" spans="1:5" ht="12.75">
      <c r="A16" s="2" t="s">
        <v>6</v>
      </c>
      <c r="B16" t="s">
        <v>84</v>
      </c>
      <c r="C16" s="6">
        <v>18</v>
      </c>
      <c r="D16" s="6">
        <v>20</v>
      </c>
      <c r="E16" s="3">
        <f>(1-(C16/D16))</f>
        <v>0.09999999999999998</v>
      </c>
    </row>
    <row r="17" spans="1:5" ht="12.75">
      <c r="A17" s="2" t="s">
        <v>5</v>
      </c>
      <c r="B17" t="s">
        <v>85</v>
      </c>
      <c r="C17" s="6">
        <v>16</v>
      </c>
      <c r="D17" s="6">
        <v>20</v>
      </c>
      <c r="E17" s="3">
        <f>(1-(C17/D17))</f>
        <v>0.19999999999999996</v>
      </c>
    </row>
    <row r="18" spans="1:5" ht="12.75">
      <c r="A18" s="2" t="s">
        <v>8</v>
      </c>
      <c r="B18" t="s">
        <v>86</v>
      </c>
      <c r="C18" s="6">
        <v>12</v>
      </c>
      <c r="D18" s="6">
        <v>20</v>
      </c>
      <c r="E18" s="3">
        <f>(1-(C18/D18))</f>
        <v>0.4</v>
      </c>
    </row>
    <row r="19" spans="1:5" ht="12.75">
      <c r="A19" s="2" t="s">
        <v>12</v>
      </c>
      <c r="B19" t="s">
        <v>87</v>
      </c>
      <c r="C19" s="6">
        <v>8</v>
      </c>
      <c r="D19" s="6">
        <v>20</v>
      </c>
      <c r="E19" s="3">
        <f>(1-(C19/D19))</f>
        <v>0.6</v>
      </c>
    </row>
    <row r="20" spans="1:5" ht="12.75">
      <c r="A20" s="2" t="s">
        <v>20</v>
      </c>
      <c r="B20" t="s">
        <v>88</v>
      </c>
      <c r="C20" s="6">
        <v>4</v>
      </c>
      <c r="D20" s="6">
        <v>20</v>
      </c>
      <c r="E20" s="3">
        <f>(1-(C20/D20))</f>
        <v>0.8</v>
      </c>
    </row>
    <row r="22" ht="12.75">
      <c r="A22" s="2"/>
    </row>
    <row r="23" spans="1:2" ht="12.75">
      <c r="A23" s="2" t="s">
        <v>44</v>
      </c>
      <c r="B23" s="3">
        <f>MAX(E16:E20)</f>
        <v>0.8</v>
      </c>
    </row>
    <row r="24" ht="12.75">
      <c r="A24" s="2"/>
    </row>
    <row r="25" ht="12.75">
      <c r="A25" t="s">
        <v>64</v>
      </c>
    </row>
    <row r="28" spans="1:2" ht="12.75">
      <c r="A28" s="1" t="s">
        <v>4</v>
      </c>
      <c r="B28" s="1" t="s">
        <v>90</v>
      </c>
    </row>
    <row r="29" spans="1:2" ht="12.75">
      <c r="A29" s="2" t="s">
        <v>6</v>
      </c>
      <c r="B29" s="3">
        <f>E16/B23</f>
        <v>0.12499999999999997</v>
      </c>
    </row>
    <row r="30" spans="1:2" ht="12.75">
      <c r="A30" s="2" t="s">
        <v>5</v>
      </c>
      <c r="B30" s="3">
        <f>E17/B23</f>
        <v>0.24999999999999994</v>
      </c>
    </row>
    <row r="31" spans="1:2" ht="12.75">
      <c r="A31" s="2" t="s">
        <v>7</v>
      </c>
      <c r="B31" s="3">
        <f>(0.5*E16+0.5*E17)/B23</f>
        <v>0.18749999999999994</v>
      </c>
    </row>
    <row r="32" spans="1:2" ht="12.75">
      <c r="A32" s="2" t="s">
        <v>8</v>
      </c>
      <c r="B32" s="3">
        <f>E18/B23</f>
        <v>0.5</v>
      </c>
    </row>
    <row r="33" spans="1:2" ht="12.75">
      <c r="A33" s="2" t="s">
        <v>9</v>
      </c>
      <c r="B33" s="3">
        <f>0.5*(E16+E18)/B23</f>
        <v>0.3125</v>
      </c>
    </row>
    <row r="34" spans="1:2" ht="12.75">
      <c r="A34" s="2" t="s">
        <v>10</v>
      </c>
      <c r="B34" s="3">
        <f>0.5*(E17+E18)/B23</f>
        <v>0.37499999999999994</v>
      </c>
    </row>
    <row r="35" spans="1:2" ht="12.75">
      <c r="A35" s="2" t="s">
        <v>11</v>
      </c>
      <c r="B35" s="3">
        <f>0.3333*(E16+E17+E18)/B23</f>
        <v>0.29163749999999994</v>
      </c>
    </row>
    <row r="36" spans="1:2" ht="12.75">
      <c r="A36" s="2" t="s">
        <v>12</v>
      </c>
      <c r="B36" s="3">
        <f>E19/B23</f>
        <v>0.7499999999999999</v>
      </c>
    </row>
    <row r="37" spans="1:2" ht="12.75">
      <c r="A37" s="2" t="s">
        <v>13</v>
      </c>
      <c r="B37" s="3">
        <f>0.5*(E16+E19)/B23</f>
        <v>0.43749999999999994</v>
      </c>
    </row>
    <row r="38" spans="1:2" ht="12.75">
      <c r="A38" s="2" t="s">
        <v>14</v>
      </c>
      <c r="B38" s="3">
        <f>0.5*(E17+E19)/B23</f>
        <v>0.49999999999999994</v>
      </c>
    </row>
    <row r="39" spans="1:2" ht="12.75">
      <c r="A39" s="2" t="s">
        <v>15</v>
      </c>
      <c r="B39" s="3">
        <f>0.3333*(E16+E17+E19)/B23</f>
        <v>0.3749624999999999</v>
      </c>
    </row>
    <row r="40" spans="1:2" ht="12.75">
      <c r="A40" s="2" t="s">
        <v>16</v>
      </c>
      <c r="B40" s="3">
        <f>0.5*(E18+E19)/B23</f>
        <v>0.625</v>
      </c>
    </row>
    <row r="41" spans="1:2" ht="12.75">
      <c r="A41" s="2" t="s">
        <v>17</v>
      </c>
      <c r="B41" s="3">
        <f>0.3333*(E16+E18+E19)/B23</f>
        <v>0.4582875</v>
      </c>
    </row>
    <row r="42" spans="1:2" ht="12.75">
      <c r="A42" s="2" t="s">
        <v>18</v>
      </c>
      <c r="B42" s="3">
        <f>0.3333*(E17+E18+E19)/B23</f>
        <v>0.49994999999999995</v>
      </c>
    </row>
    <row r="43" spans="1:2" ht="12.75">
      <c r="A43" s="2" t="s">
        <v>19</v>
      </c>
      <c r="B43" s="3">
        <f>0.25*(E16+E17+E18+E19)/B23</f>
        <v>0.40624999999999994</v>
      </c>
    </row>
    <row r="44" spans="1:2" ht="12.75">
      <c r="A44" s="2" t="s">
        <v>20</v>
      </c>
      <c r="B44" s="3">
        <f>E20/B23</f>
        <v>1</v>
      </c>
    </row>
    <row r="45" spans="1:2" ht="12.75">
      <c r="A45" s="2" t="s">
        <v>21</v>
      </c>
      <c r="B45" s="3">
        <f>0.5*(E16+E20)/B23</f>
        <v>0.5625</v>
      </c>
    </row>
    <row r="46" spans="1:2" ht="12.75">
      <c r="A46" s="2" t="s">
        <v>22</v>
      </c>
      <c r="B46" s="3">
        <f>0.5*(E17+E20)/B23</f>
        <v>0.625</v>
      </c>
    </row>
    <row r="47" spans="1:2" ht="12.75">
      <c r="A47" s="2" t="s">
        <v>23</v>
      </c>
      <c r="B47" s="3">
        <f>0.3333*(E16+E17+E20)/B23</f>
        <v>0.4582875</v>
      </c>
    </row>
    <row r="48" spans="1:2" ht="12.75">
      <c r="A48" s="2" t="s">
        <v>24</v>
      </c>
      <c r="B48" s="3">
        <f>0.5*(E18+E20)/B23</f>
        <v>0.7500000000000001</v>
      </c>
    </row>
    <row r="49" spans="1:2" ht="12.75">
      <c r="A49" s="2" t="s">
        <v>25</v>
      </c>
      <c r="B49" s="3">
        <f>0.3333*(E16+E18+E20)/B23</f>
        <v>0.5416124999999999</v>
      </c>
    </row>
    <row r="50" spans="1:2" ht="12.75">
      <c r="A50" s="2" t="s">
        <v>26</v>
      </c>
      <c r="B50" s="3">
        <f>0.3333*(E17+E18+E20)/B23</f>
        <v>0.5832749999999999</v>
      </c>
    </row>
    <row r="51" spans="1:2" ht="12.75">
      <c r="A51" s="2" t="s">
        <v>27</v>
      </c>
      <c r="B51" s="3">
        <f>0.25*(E16+E17+E18+E20)/B23</f>
        <v>0.46875</v>
      </c>
    </row>
    <row r="52" spans="1:2" ht="12.75">
      <c r="A52" s="2" t="s">
        <v>28</v>
      </c>
      <c r="B52" s="3">
        <f>0.5*(E19+E20)/B23</f>
        <v>0.8749999999999999</v>
      </c>
    </row>
    <row r="53" spans="1:2" ht="12.75">
      <c r="A53" s="2" t="s">
        <v>29</v>
      </c>
      <c r="B53" s="3">
        <f>0.3333*(E16+E19+E20)/B23</f>
        <v>0.6249374999999999</v>
      </c>
    </row>
    <row r="54" spans="1:2" ht="12.75">
      <c r="A54" s="2" t="s">
        <v>30</v>
      </c>
      <c r="B54" s="3">
        <f>0.3333*(E17+E19+E20)/B23</f>
        <v>0.6666</v>
      </c>
    </row>
    <row r="55" spans="1:2" ht="12.75">
      <c r="A55" s="2" t="s">
        <v>31</v>
      </c>
      <c r="B55" s="3">
        <f>0.25*(E16+E17+E19+E20)/B23</f>
        <v>0.53125</v>
      </c>
    </row>
    <row r="56" spans="1:2" ht="12.75">
      <c r="A56" s="2" t="s">
        <v>32</v>
      </c>
      <c r="B56" s="3">
        <f>0.3333*(E18+E19+E20)/B23</f>
        <v>0.749925</v>
      </c>
    </row>
    <row r="57" spans="1:2" ht="12.75">
      <c r="A57" s="2" t="s">
        <v>33</v>
      </c>
      <c r="B57" s="3">
        <f>0.25*(E16+E18+E19+E20)/B23</f>
        <v>0.59375</v>
      </c>
    </row>
    <row r="58" spans="1:2" ht="12.75">
      <c r="A58" s="2" t="s">
        <v>34</v>
      </c>
      <c r="B58" s="3">
        <f>0.25*(E17+E18+E19+E20)/B23</f>
        <v>0.625</v>
      </c>
    </row>
    <row r="59" spans="1:2" ht="12.75">
      <c r="A59" s="2" t="s">
        <v>35</v>
      </c>
      <c r="B59" s="3">
        <f>0.2*(E16+E17+E18+E19+E20)/B23</f>
        <v>0.5249999999999999</v>
      </c>
    </row>
    <row r="60" ht="12.75">
      <c r="A60" s="2"/>
    </row>
    <row r="61" ht="12.75">
      <c r="A61" s="4" t="s">
        <v>42</v>
      </c>
    </row>
    <row r="63" ht="12.75">
      <c r="A63" s="2" t="s">
        <v>65</v>
      </c>
    </row>
    <row r="65" spans="5:6" ht="12.75">
      <c r="E65" s="1" t="s">
        <v>45</v>
      </c>
      <c r="F65" s="1" t="s">
        <v>45</v>
      </c>
    </row>
    <row r="66" spans="2:6" ht="12.75">
      <c r="B66" s="1" t="s">
        <v>45</v>
      </c>
      <c r="C66" s="1" t="s">
        <v>37</v>
      </c>
      <c r="D66" s="1" t="s">
        <v>38</v>
      </c>
      <c r="E66" s="1" t="s">
        <v>46</v>
      </c>
      <c r="F66" s="1" t="s">
        <v>48</v>
      </c>
    </row>
    <row r="67" spans="1:6" ht="12.75">
      <c r="A67" s="2" t="s">
        <v>6</v>
      </c>
      <c r="B67" t="s">
        <v>84</v>
      </c>
      <c r="C67" s="7">
        <v>3.2889</v>
      </c>
      <c r="D67" s="7">
        <v>3</v>
      </c>
      <c r="E67" s="7">
        <v>1.6193</v>
      </c>
      <c r="F67" s="3">
        <f>(C67*E67)/D67</f>
        <v>1.7752385899999998</v>
      </c>
    </row>
    <row r="68" spans="1:6" ht="12.75">
      <c r="A68" s="2" t="s">
        <v>5</v>
      </c>
      <c r="B68" t="s">
        <v>85</v>
      </c>
      <c r="C68" s="7">
        <v>5</v>
      </c>
      <c r="D68" s="7">
        <v>2</v>
      </c>
      <c r="E68" s="7">
        <v>2.1323</v>
      </c>
      <c r="F68" s="3">
        <f>(C68*E68)/D68</f>
        <v>5.33075</v>
      </c>
    </row>
    <row r="69" spans="1:6" ht="12.75">
      <c r="A69" s="2" t="s">
        <v>8</v>
      </c>
      <c r="B69" t="s">
        <v>86</v>
      </c>
      <c r="C69" s="7">
        <v>4.2404</v>
      </c>
      <c r="D69" s="7">
        <v>1</v>
      </c>
      <c r="E69" s="7">
        <v>5</v>
      </c>
      <c r="F69" s="3">
        <f>(C69*E69)/D69</f>
        <v>21.202</v>
      </c>
    </row>
    <row r="70" spans="1:6" ht="12.75">
      <c r="A70" s="2" t="s">
        <v>12</v>
      </c>
      <c r="B70" t="s">
        <v>87</v>
      </c>
      <c r="C70" s="7">
        <v>0.0025</v>
      </c>
      <c r="D70" s="7">
        <v>5</v>
      </c>
      <c r="E70" s="7">
        <v>0.9337</v>
      </c>
      <c r="F70" s="3">
        <f>(C70*E70)/D70</f>
        <v>0.00046685</v>
      </c>
    </row>
    <row r="71" spans="1:6" ht="12.75">
      <c r="A71" s="2" t="s">
        <v>20</v>
      </c>
      <c r="B71" t="s">
        <v>88</v>
      </c>
      <c r="C71" s="7">
        <v>4.207</v>
      </c>
      <c r="D71" s="7">
        <v>4</v>
      </c>
      <c r="E71" s="7">
        <v>0.8552</v>
      </c>
      <c r="F71" s="3">
        <f>(C71*E71)/D71</f>
        <v>0.8994565999999999</v>
      </c>
    </row>
    <row r="73" ht="12.75">
      <c r="A73" s="2" t="s">
        <v>68</v>
      </c>
    </row>
    <row r="75" spans="3:6" ht="12.75">
      <c r="C75" s="1" t="s">
        <v>39</v>
      </c>
      <c r="D75" s="1" t="s">
        <v>40</v>
      </c>
      <c r="E75" s="1" t="s">
        <v>47</v>
      </c>
      <c r="F75" s="1" t="s">
        <v>48</v>
      </c>
    </row>
    <row r="76" spans="1:6" ht="12.75">
      <c r="A76" s="2" t="s">
        <v>6</v>
      </c>
      <c r="B76" t="s">
        <v>84</v>
      </c>
      <c r="C76" s="9">
        <v>1000</v>
      </c>
      <c r="D76" s="7">
        <v>3</v>
      </c>
      <c r="E76" s="7">
        <v>2</v>
      </c>
      <c r="F76" s="3">
        <f>(C76*E76)/D76</f>
        <v>666.6666666666666</v>
      </c>
    </row>
    <row r="77" spans="1:6" ht="12.75">
      <c r="A77" s="2" t="s">
        <v>5</v>
      </c>
      <c r="B77" t="s">
        <v>85</v>
      </c>
      <c r="C77" s="9">
        <v>2171</v>
      </c>
      <c r="D77" s="7">
        <v>2</v>
      </c>
      <c r="E77" s="7">
        <v>3</v>
      </c>
      <c r="F77" s="3">
        <f>(C77*E77)/D77</f>
        <v>3256.5</v>
      </c>
    </row>
    <row r="78" spans="1:6" ht="12.75">
      <c r="A78" s="2" t="s">
        <v>8</v>
      </c>
      <c r="B78" t="s">
        <v>86</v>
      </c>
      <c r="C78" s="9">
        <v>5163</v>
      </c>
      <c r="D78" s="7">
        <v>1</v>
      </c>
      <c r="E78" s="7">
        <v>4</v>
      </c>
      <c r="F78" s="3">
        <f>(C78*E78)/D78</f>
        <v>20652</v>
      </c>
    </row>
    <row r="79" spans="1:6" ht="12.75">
      <c r="A79" s="2" t="s">
        <v>12</v>
      </c>
      <c r="B79" t="s">
        <v>87</v>
      </c>
      <c r="C79" s="9">
        <v>8030</v>
      </c>
      <c r="D79" s="7">
        <v>5</v>
      </c>
      <c r="E79" s="7">
        <v>5</v>
      </c>
      <c r="F79" s="3">
        <f>(C79*E79)/D79</f>
        <v>8030</v>
      </c>
    </row>
    <row r="80" spans="1:6" ht="12.75">
      <c r="A80" s="2" t="s">
        <v>20</v>
      </c>
      <c r="B80" t="s">
        <v>88</v>
      </c>
      <c r="C80" s="9">
        <v>1445</v>
      </c>
      <c r="D80" s="7">
        <v>4</v>
      </c>
      <c r="E80" s="7">
        <v>4</v>
      </c>
      <c r="F80" s="3">
        <f>(C80*E80)/D80</f>
        <v>1445</v>
      </c>
    </row>
    <row r="82" spans="1:5" ht="12.75">
      <c r="A82" s="2" t="s">
        <v>66</v>
      </c>
      <c r="D82" t="s">
        <v>49</v>
      </c>
      <c r="E82" s="3">
        <f>MAX(F67:F71)</f>
        <v>21.202</v>
      </c>
    </row>
    <row r="83" spans="1:5" ht="12.75">
      <c r="A83" s="2" t="s">
        <v>67</v>
      </c>
      <c r="D83" t="s">
        <v>50</v>
      </c>
      <c r="E83" s="3">
        <f>MAX(F76:F80)</f>
        <v>20652</v>
      </c>
    </row>
    <row r="84" ht="12.75">
      <c r="A84" s="2"/>
    </row>
    <row r="85" ht="12.75">
      <c r="A85" s="2"/>
    </row>
    <row r="86" spans="1:4" ht="12.75">
      <c r="A86" s="1" t="s">
        <v>51</v>
      </c>
      <c r="B86" s="1"/>
      <c r="C86" s="1" t="s">
        <v>52</v>
      </c>
      <c r="D86" s="1" t="s">
        <v>53</v>
      </c>
    </row>
    <row r="87" spans="1:4" ht="12.75">
      <c r="A87" s="2" t="s">
        <v>6</v>
      </c>
      <c r="B87" t="s">
        <v>84</v>
      </c>
      <c r="C87" s="3">
        <f>F67/E82</f>
        <v>0.08372977030468823</v>
      </c>
      <c r="D87" s="3">
        <f>F76/E83</f>
        <v>0.0322809735941636</v>
      </c>
    </row>
    <row r="88" spans="1:4" ht="12.75">
      <c r="A88" s="2" t="s">
        <v>5</v>
      </c>
      <c r="B88" t="s">
        <v>85</v>
      </c>
      <c r="C88" s="3">
        <f>F68/E82</f>
        <v>0.25142675219318933</v>
      </c>
      <c r="D88" s="3">
        <f>F77/E83</f>
        <v>0.15768448576409064</v>
      </c>
    </row>
    <row r="89" spans="1:4" ht="12.75">
      <c r="A89" s="2" t="s">
        <v>8</v>
      </c>
      <c r="B89" t="s">
        <v>86</v>
      </c>
      <c r="C89" s="3">
        <f>F69/E82</f>
        <v>1</v>
      </c>
      <c r="D89" s="3">
        <f>F78/E83</f>
        <v>1</v>
      </c>
    </row>
    <row r="90" spans="1:4" ht="12.75">
      <c r="A90" s="2" t="s">
        <v>12</v>
      </c>
      <c r="B90" t="s">
        <v>87</v>
      </c>
      <c r="C90" s="3">
        <f>F70/E82</f>
        <v>2.2019149136873878E-05</v>
      </c>
      <c r="D90" s="3">
        <f>F79/E83</f>
        <v>0.38882432694170055</v>
      </c>
    </row>
    <row r="91" spans="1:4" ht="12.75">
      <c r="A91" s="2" t="s">
        <v>20</v>
      </c>
      <c r="B91" t="s">
        <v>88</v>
      </c>
      <c r="C91" s="3">
        <f>F71/E82</f>
        <v>0.04242319592491274</v>
      </c>
      <c r="D91" s="3">
        <f>F80/E83</f>
        <v>0.0699690102653496</v>
      </c>
    </row>
    <row r="93" ht="12.75">
      <c r="A93" s="1" t="s">
        <v>54</v>
      </c>
    </row>
    <row r="94" spans="1:2" ht="12.75">
      <c r="A94" s="1" t="s">
        <v>4</v>
      </c>
      <c r="B94" s="1" t="s">
        <v>55</v>
      </c>
    </row>
    <row r="95" spans="1:2" ht="12.75">
      <c r="A95" s="2" t="s">
        <v>6</v>
      </c>
      <c r="B95" s="3">
        <f>C87</f>
        <v>0.08372977030468823</v>
      </c>
    </row>
    <row r="96" spans="1:2" ht="12.75">
      <c r="A96" s="2" t="s">
        <v>5</v>
      </c>
      <c r="B96" s="3">
        <f>C88</f>
        <v>0.25142675219318933</v>
      </c>
    </row>
    <row r="97" spans="1:2" ht="12.75">
      <c r="A97" s="2" t="s">
        <v>7</v>
      </c>
      <c r="B97" s="3">
        <f>MAX(C87,C88)/2</f>
        <v>0.12571337609659466</v>
      </c>
    </row>
    <row r="98" spans="1:2" ht="12.75">
      <c r="A98" s="2" t="s">
        <v>8</v>
      </c>
      <c r="B98" s="3">
        <f>C89</f>
        <v>1</v>
      </c>
    </row>
    <row r="99" spans="1:2" ht="12.75">
      <c r="A99" s="2" t="s">
        <v>9</v>
      </c>
      <c r="B99" s="3">
        <f>MAX(C87,C89)/2</f>
        <v>0.5</v>
      </c>
    </row>
    <row r="100" spans="1:2" ht="12.75">
      <c r="A100" s="2" t="s">
        <v>10</v>
      </c>
      <c r="B100" s="3">
        <f>MAX(C88,C89)/2</f>
        <v>0.5</v>
      </c>
    </row>
    <row r="101" spans="1:2" ht="12.75">
      <c r="A101" s="2" t="s">
        <v>11</v>
      </c>
      <c r="B101" s="3">
        <f>MAX(C87,C88,C89)/3</f>
        <v>0.3333333333333333</v>
      </c>
    </row>
    <row r="102" spans="1:2" ht="12.75">
      <c r="A102" s="2" t="s">
        <v>12</v>
      </c>
      <c r="B102" s="3">
        <f>C90</f>
        <v>2.2019149136873878E-05</v>
      </c>
    </row>
    <row r="103" spans="1:2" ht="12.75">
      <c r="A103" s="2" t="s">
        <v>13</v>
      </c>
      <c r="B103" s="3">
        <f>MAX(C87,C90)/2</f>
        <v>0.041864885152344114</v>
      </c>
    </row>
    <row r="104" spans="1:2" ht="12.75">
      <c r="A104" s="2" t="s">
        <v>14</v>
      </c>
      <c r="B104" s="3">
        <f>MAX(C88,C90)/2</f>
        <v>0.12571337609659466</v>
      </c>
    </row>
    <row r="105" spans="1:2" ht="12.75">
      <c r="A105" s="2" t="s">
        <v>15</v>
      </c>
      <c r="B105" s="3">
        <f>MAX(C87,C88,C90)/3</f>
        <v>0.08380891739772978</v>
      </c>
    </row>
    <row r="106" spans="1:2" ht="12.75">
      <c r="A106" s="2" t="s">
        <v>16</v>
      </c>
      <c r="B106" s="3">
        <f>MAX(C89,C90)/2</f>
        <v>0.5</v>
      </c>
    </row>
    <row r="107" spans="1:2" ht="12.75">
      <c r="A107" s="2" t="s">
        <v>17</v>
      </c>
      <c r="B107" s="3">
        <f>MAX(C87,C89,C90)/3</f>
        <v>0.3333333333333333</v>
      </c>
    </row>
    <row r="108" spans="1:2" ht="12.75">
      <c r="A108" s="2" t="s">
        <v>18</v>
      </c>
      <c r="B108" s="3">
        <f>MAX(C88,C89,C90)/3</f>
        <v>0.3333333333333333</v>
      </c>
    </row>
    <row r="109" spans="1:2" ht="12.75">
      <c r="A109" s="2" t="s">
        <v>19</v>
      </c>
      <c r="B109" s="3">
        <f>MAX(C87,C88,C89,C90)/4</f>
        <v>0.25</v>
      </c>
    </row>
    <row r="110" spans="1:2" ht="12.75">
      <c r="A110" s="2" t="s">
        <v>20</v>
      </c>
      <c r="B110" s="3">
        <f>C91</f>
        <v>0.04242319592491274</v>
      </c>
    </row>
    <row r="111" spans="1:2" ht="12.75">
      <c r="A111" s="2" t="s">
        <v>21</v>
      </c>
      <c r="B111" s="3">
        <f>MAX(C87,C91)/2</f>
        <v>0.041864885152344114</v>
      </c>
    </row>
    <row r="112" spans="1:2" ht="12.75">
      <c r="A112" s="2" t="s">
        <v>22</v>
      </c>
      <c r="B112" s="3">
        <f>MAX(C88,C91)/2</f>
        <v>0.12571337609659466</v>
      </c>
    </row>
    <row r="113" spans="1:2" ht="12.75">
      <c r="A113" s="2" t="s">
        <v>23</v>
      </c>
      <c r="B113" s="3">
        <f>MAX(C87,C88,C91)/3</f>
        <v>0.08380891739772978</v>
      </c>
    </row>
    <row r="114" spans="1:2" ht="12.75">
      <c r="A114" s="2" t="s">
        <v>24</v>
      </c>
      <c r="B114" s="3">
        <f>MAX(C89,C91)/2</f>
        <v>0.5</v>
      </c>
    </row>
    <row r="115" spans="1:2" ht="12.75">
      <c r="A115" s="2" t="s">
        <v>25</v>
      </c>
      <c r="B115" s="3">
        <f>MAX(C87,C89,C91)/3</f>
        <v>0.3333333333333333</v>
      </c>
    </row>
    <row r="116" spans="1:2" ht="12.75">
      <c r="A116" s="2" t="s">
        <v>26</v>
      </c>
      <c r="B116" s="3">
        <f>MAX(C88,C89,C91)/3</f>
        <v>0.3333333333333333</v>
      </c>
    </row>
    <row r="117" spans="1:2" ht="12.75">
      <c r="A117" s="2" t="s">
        <v>27</v>
      </c>
      <c r="B117" s="3">
        <f>MAX(C87,C88,C89,C91)/4</f>
        <v>0.25</v>
      </c>
    </row>
    <row r="118" spans="1:2" ht="12.75">
      <c r="A118" s="2" t="s">
        <v>28</v>
      </c>
      <c r="B118" s="3">
        <f>MAX(C90,C91)/2</f>
        <v>0.02121159796245637</v>
      </c>
    </row>
    <row r="119" spans="1:2" ht="12.75">
      <c r="A119" s="2" t="s">
        <v>29</v>
      </c>
      <c r="B119" s="3">
        <f>MAX(C87,C90,C91)/3</f>
        <v>0.027909923434896077</v>
      </c>
    </row>
    <row r="120" spans="1:2" ht="12.75">
      <c r="A120" s="2" t="s">
        <v>30</v>
      </c>
      <c r="B120" s="3">
        <f>MAX(C88,C90,C91)/3</f>
        <v>0.08380891739772978</v>
      </c>
    </row>
    <row r="121" spans="1:2" ht="12.75">
      <c r="A121" s="2" t="s">
        <v>31</v>
      </c>
      <c r="B121" s="3">
        <f>MAX(C87,C88,C90,C91)/4</f>
        <v>0.06285668804829733</v>
      </c>
    </row>
    <row r="122" spans="1:2" ht="12.75">
      <c r="A122" s="2" t="s">
        <v>32</v>
      </c>
      <c r="B122" s="3">
        <f>MAX(C89,C90,C91)/3</f>
        <v>0.3333333333333333</v>
      </c>
    </row>
    <row r="123" spans="1:2" ht="12.75">
      <c r="A123" s="2" t="s">
        <v>33</v>
      </c>
      <c r="B123" s="3">
        <f>MAX(C87,C89,C90,C91)/4</f>
        <v>0.25</v>
      </c>
    </row>
    <row r="124" spans="1:2" ht="12.75">
      <c r="A124" s="2" t="s">
        <v>34</v>
      </c>
      <c r="B124" s="3">
        <f>MAX(C88,C89,C90,C91)/4</f>
        <v>0.25</v>
      </c>
    </row>
    <row r="125" spans="1:2" ht="12.75">
      <c r="A125" s="2" t="s">
        <v>35</v>
      </c>
      <c r="B125" s="3">
        <f>MAX(C87:C91)/5</f>
        <v>0.2</v>
      </c>
    </row>
    <row r="130" ht="12.75">
      <c r="A130" s="1" t="s">
        <v>56</v>
      </c>
    </row>
    <row r="131" spans="1:2" ht="12.75">
      <c r="A131" s="1" t="s">
        <v>4</v>
      </c>
      <c r="B131" s="1" t="s">
        <v>57</v>
      </c>
    </row>
    <row r="132" spans="1:2" ht="12.75">
      <c r="A132" s="2" t="s">
        <v>6</v>
      </c>
      <c r="B132" s="3">
        <f>D87</f>
        <v>0.0322809735941636</v>
      </c>
    </row>
    <row r="133" spans="1:2" ht="12.75">
      <c r="A133" s="2" t="s">
        <v>5</v>
      </c>
      <c r="B133" s="3">
        <f>D88</f>
        <v>0.15768448576409064</v>
      </c>
    </row>
    <row r="134" spans="1:2" ht="12.75">
      <c r="A134" s="2" t="s">
        <v>7</v>
      </c>
      <c r="B134" s="3">
        <f>MAX(D87,D88)/2</f>
        <v>0.07884224288204532</v>
      </c>
    </row>
    <row r="135" spans="1:2" ht="12.75">
      <c r="A135" s="2" t="s">
        <v>8</v>
      </c>
      <c r="B135" s="3">
        <f>D89</f>
        <v>1</v>
      </c>
    </row>
    <row r="136" spans="1:2" ht="12.75">
      <c r="A136" s="2" t="s">
        <v>9</v>
      </c>
      <c r="B136" s="3">
        <f>MAX(D87,D89)/2</f>
        <v>0.5</v>
      </c>
    </row>
    <row r="137" spans="1:2" ht="12.75">
      <c r="A137" s="2" t="s">
        <v>10</v>
      </c>
      <c r="B137" s="3">
        <f>MAX(D88,D89)/2</f>
        <v>0.5</v>
      </c>
    </row>
    <row r="138" spans="1:2" ht="12.75">
      <c r="A138" s="2" t="s">
        <v>11</v>
      </c>
      <c r="B138" s="3">
        <f>MAX(D87,D88,D89)/3</f>
        <v>0.3333333333333333</v>
      </c>
    </row>
    <row r="139" spans="1:2" ht="12.75">
      <c r="A139" s="2" t="s">
        <v>12</v>
      </c>
      <c r="B139" s="3">
        <f>D90</f>
        <v>0.38882432694170055</v>
      </c>
    </row>
    <row r="140" spans="1:2" ht="12.75">
      <c r="A140" s="2" t="s">
        <v>13</v>
      </c>
      <c r="B140" s="3">
        <f>MAX(D87,D90)/2</f>
        <v>0.19441216347085027</v>
      </c>
    </row>
    <row r="141" spans="1:2" ht="12.75">
      <c r="A141" s="2" t="s">
        <v>14</v>
      </c>
      <c r="B141" s="3">
        <f>MAX(D88,D90)/2</f>
        <v>0.19441216347085027</v>
      </c>
    </row>
    <row r="142" spans="1:2" ht="12.75">
      <c r="A142" s="2" t="s">
        <v>15</v>
      </c>
      <c r="B142" s="3">
        <f>MAX(D87,D88,D90)/3</f>
        <v>0.12960810898056685</v>
      </c>
    </row>
    <row r="143" spans="1:2" ht="12.75">
      <c r="A143" s="2" t="s">
        <v>16</v>
      </c>
      <c r="B143" s="3">
        <f>MAX(D89,D90)/2</f>
        <v>0.5</v>
      </c>
    </row>
    <row r="144" spans="1:2" ht="12.75">
      <c r="A144" s="2" t="s">
        <v>17</v>
      </c>
      <c r="B144" s="3">
        <f>MAX(D87,D89,D90)/3</f>
        <v>0.3333333333333333</v>
      </c>
    </row>
    <row r="145" spans="1:2" ht="12.75">
      <c r="A145" s="2" t="s">
        <v>18</v>
      </c>
      <c r="B145" s="3">
        <f>MAX(D88,D89,D90)/3</f>
        <v>0.3333333333333333</v>
      </c>
    </row>
    <row r="146" spans="1:2" ht="12.75">
      <c r="A146" s="2" t="s">
        <v>19</v>
      </c>
      <c r="B146" s="3">
        <f>MAX(D87,D88,D89,D90)/4</f>
        <v>0.25</v>
      </c>
    </row>
    <row r="147" spans="1:2" ht="12.75">
      <c r="A147" s="2" t="s">
        <v>20</v>
      </c>
      <c r="B147" s="3">
        <f>D91</f>
        <v>0.0699690102653496</v>
      </c>
    </row>
    <row r="148" spans="1:2" ht="12.75">
      <c r="A148" s="2" t="s">
        <v>21</v>
      </c>
      <c r="B148" s="3">
        <f>MAX(D87,D91)/2</f>
        <v>0.0349845051326748</v>
      </c>
    </row>
    <row r="149" spans="1:2" ht="12.75">
      <c r="A149" s="2" t="s">
        <v>22</v>
      </c>
      <c r="B149" s="3">
        <f>MAX(D88,D91)/2</f>
        <v>0.07884224288204532</v>
      </c>
    </row>
    <row r="150" spans="1:2" ht="12.75">
      <c r="A150" s="2" t="s">
        <v>23</v>
      </c>
      <c r="B150" s="3">
        <f>MAX(D87,D88,D91)/3</f>
        <v>0.05256149525469688</v>
      </c>
    </row>
    <row r="151" spans="1:2" ht="12.75">
      <c r="A151" s="2" t="s">
        <v>24</v>
      </c>
      <c r="B151" s="3">
        <f>MAX(D89,D91)/2</f>
        <v>0.5</v>
      </c>
    </row>
    <row r="152" spans="1:2" ht="12.75">
      <c r="A152" s="2" t="s">
        <v>25</v>
      </c>
      <c r="B152" s="3">
        <f>MAX(D87,D89,D91)/3</f>
        <v>0.3333333333333333</v>
      </c>
    </row>
    <row r="153" spans="1:2" ht="12.75">
      <c r="A153" s="2" t="s">
        <v>26</v>
      </c>
      <c r="B153" s="3">
        <f>MAX(D88,D89,D91)/3</f>
        <v>0.3333333333333333</v>
      </c>
    </row>
    <row r="154" spans="1:2" ht="12.75">
      <c r="A154" s="2" t="s">
        <v>27</v>
      </c>
      <c r="B154" s="3">
        <f>MAX(D87,D88,D89,D91)/4</f>
        <v>0.25</v>
      </c>
    </row>
    <row r="155" spans="1:2" ht="12.75">
      <c r="A155" s="2" t="s">
        <v>28</v>
      </c>
      <c r="B155" s="3">
        <f>MAX(D90,D91)/2</f>
        <v>0.19441216347085027</v>
      </c>
    </row>
    <row r="156" spans="1:2" ht="12.75">
      <c r="A156" s="2" t="s">
        <v>29</v>
      </c>
      <c r="B156" s="3">
        <f>MAX(D87,D90,D91)/3</f>
        <v>0.12960810898056685</v>
      </c>
    </row>
    <row r="157" spans="1:2" ht="12.75">
      <c r="A157" s="2" t="s">
        <v>30</v>
      </c>
      <c r="B157" s="3">
        <f>MAX(D88,D90,D91)/3</f>
        <v>0.12960810898056685</v>
      </c>
    </row>
    <row r="158" spans="1:2" ht="12.75">
      <c r="A158" s="2" t="s">
        <v>31</v>
      </c>
      <c r="B158" s="3">
        <f>MAX(D87,D88,D90,D91)/4</f>
        <v>0.09720608173542514</v>
      </c>
    </row>
    <row r="159" spans="1:2" ht="12.75">
      <c r="A159" s="2" t="s">
        <v>32</v>
      </c>
      <c r="B159" s="3">
        <f>MAX(D89,D90,D91)/3</f>
        <v>0.3333333333333333</v>
      </c>
    </row>
    <row r="160" spans="1:2" ht="12.75">
      <c r="A160" s="2" t="s">
        <v>33</v>
      </c>
      <c r="B160" s="3">
        <f>MAX(D87,D89,D90,D91)/4</f>
        <v>0.25</v>
      </c>
    </row>
    <row r="161" spans="1:2" ht="12.75">
      <c r="A161" s="2" t="s">
        <v>34</v>
      </c>
      <c r="B161" s="3">
        <f>MAX(D88,D89,D90,D91)/4</f>
        <v>0.25</v>
      </c>
    </row>
    <row r="162" spans="1:2" ht="12.75">
      <c r="A162" s="2" t="s">
        <v>35</v>
      </c>
      <c r="B162" s="3">
        <f>MAX(D87:D91)/5</f>
        <v>0.2</v>
      </c>
    </row>
    <row r="164" ht="12.75">
      <c r="A164" s="2" t="s">
        <v>72</v>
      </c>
    </row>
    <row r="165" spans="1:4" ht="12.75">
      <c r="A165" s="2" t="s">
        <v>73</v>
      </c>
      <c r="B165" s="6">
        <v>0.6</v>
      </c>
      <c r="C165" t="s">
        <v>74</v>
      </c>
      <c r="D165" s="6">
        <v>0.4</v>
      </c>
    </row>
    <row r="166" ht="12.75">
      <c r="A166" s="2"/>
    </row>
    <row r="168" spans="1:5" ht="12.75">
      <c r="A168" s="1" t="s">
        <v>4</v>
      </c>
      <c r="B168" s="1" t="s">
        <v>81</v>
      </c>
      <c r="D168" s="1" t="s">
        <v>82</v>
      </c>
      <c r="E168" s="3">
        <f>MAX(B169:B199)</f>
        <v>1</v>
      </c>
    </row>
    <row r="169" spans="1:4" ht="12.75">
      <c r="A169" s="2" t="s">
        <v>6</v>
      </c>
      <c r="B169" s="3">
        <f>(B165*B95+D165*B132)</f>
        <v>0.06315025162047837</v>
      </c>
      <c r="D169" s="3">
        <f>B169/E168</f>
        <v>0.06315025162047837</v>
      </c>
    </row>
    <row r="170" spans="1:4" ht="12.75">
      <c r="A170" s="2" t="s">
        <v>5</v>
      </c>
      <c r="B170" s="3">
        <f>(B165*B96+D165*B133)</f>
        <v>0.21392984562154985</v>
      </c>
      <c r="D170" s="3">
        <f>B170/E168</f>
        <v>0.21392984562154985</v>
      </c>
    </row>
    <row r="171" spans="1:4" ht="12.75">
      <c r="A171" s="2" t="s">
        <v>7</v>
      </c>
      <c r="B171" s="3">
        <f>(B165*B97+D165*B134)</f>
        <v>0.10696492281077492</v>
      </c>
      <c r="D171" s="3">
        <f>B171/E168</f>
        <v>0.10696492281077492</v>
      </c>
    </row>
    <row r="172" spans="1:4" ht="12.75">
      <c r="A172" s="2" t="s">
        <v>8</v>
      </c>
      <c r="B172" s="3">
        <f>(B165*B98+D165*B135)</f>
        <v>1</v>
      </c>
      <c r="D172" s="3">
        <f>B172/E168</f>
        <v>1</v>
      </c>
    </row>
    <row r="173" spans="1:4" ht="12.75">
      <c r="A173" s="2" t="s">
        <v>9</v>
      </c>
      <c r="B173" s="3">
        <f>(B165*B99+D165*B136)</f>
        <v>0.5</v>
      </c>
      <c r="D173" s="3">
        <f>B173/E168</f>
        <v>0.5</v>
      </c>
    </row>
    <row r="174" spans="1:4" ht="12.75">
      <c r="A174" s="2" t="s">
        <v>10</v>
      </c>
      <c r="B174" s="3">
        <f>(B165*B100+D165*B137)</f>
        <v>0.5</v>
      </c>
      <c r="D174" s="3">
        <f>B174/E168</f>
        <v>0.5</v>
      </c>
    </row>
    <row r="175" spans="1:4" ht="12.75">
      <c r="A175" s="2" t="s">
        <v>11</v>
      </c>
      <c r="B175" s="3">
        <f>(B165*B101+D165*B138)</f>
        <v>0.3333333333333333</v>
      </c>
      <c r="D175" s="3">
        <f>B175/E168</f>
        <v>0.3333333333333333</v>
      </c>
    </row>
    <row r="176" spans="1:4" ht="12.75">
      <c r="A176" s="2" t="s">
        <v>12</v>
      </c>
      <c r="B176" s="3">
        <f>(B165*B102+D165*B139)</f>
        <v>0.15554294226616236</v>
      </c>
      <c r="D176" s="3">
        <f>B176/E168</f>
        <v>0.15554294226616236</v>
      </c>
    </row>
    <row r="177" spans="1:4" ht="12.75">
      <c r="A177" s="2" t="s">
        <v>13</v>
      </c>
      <c r="B177" s="3">
        <f>(B165*B103+D165*B140)</f>
        <v>0.10288379647974658</v>
      </c>
      <c r="D177" s="3">
        <f>B177/E168</f>
        <v>0.10288379647974658</v>
      </c>
    </row>
    <row r="178" spans="1:4" ht="12.75">
      <c r="A178" s="2" t="s">
        <v>14</v>
      </c>
      <c r="B178" s="3">
        <f>(B165*B104+D165*B141)</f>
        <v>0.1531928910462969</v>
      </c>
      <c r="D178" s="3">
        <f>B178/E168</f>
        <v>0.1531928910462969</v>
      </c>
    </row>
    <row r="179" spans="1:4" ht="12.75">
      <c r="A179" s="2" t="s">
        <v>15</v>
      </c>
      <c r="B179" s="3">
        <f>(B165*B105+D165*B142)</f>
        <v>0.1021285940308646</v>
      </c>
      <c r="D179" s="3">
        <f>B179/E168</f>
        <v>0.1021285940308646</v>
      </c>
    </row>
    <row r="180" spans="1:4" ht="12.75">
      <c r="A180" s="2" t="s">
        <v>16</v>
      </c>
      <c r="B180" s="3">
        <f>(B165*B106+D165*B143)</f>
        <v>0.5</v>
      </c>
      <c r="D180" s="3">
        <f>B180/E168</f>
        <v>0.5</v>
      </c>
    </row>
    <row r="181" spans="1:4" ht="12.75">
      <c r="A181" s="2" t="s">
        <v>17</v>
      </c>
      <c r="B181" s="3">
        <f>(B165*B107+D165*B144)</f>
        <v>0.3333333333333333</v>
      </c>
      <c r="D181" s="3">
        <f>B181/E168</f>
        <v>0.3333333333333333</v>
      </c>
    </row>
    <row r="182" spans="1:4" ht="12.75">
      <c r="A182" s="2" t="s">
        <v>18</v>
      </c>
      <c r="B182" s="3">
        <f>(B165*B108+D165*B145)</f>
        <v>0.3333333333333333</v>
      </c>
      <c r="D182" s="3">
        <f>B182/E168</f>
        <v>0.3333333333333333</v>
      </c>
    </row>
    <row r="183" spans="1:4" ht="12.75">
      <c r="A183" s="2" t="s">
        <v>19</v>
      </c>
      <c r="B183" s="3">
        <f>(B165*B109+D165*B146)</f>
        <v>0.25</v>
      </c>
      <c r="D183" s="3">
        <f>B183/E168</f>
        <v>0.25</v>
      </c>
    </row>
    <row r="184" spans="1:4" ht="12.75">
      <c r="A184" s="2" t="s">
        <v>20</v>
      </c>
      <c r="B184" s="3">
        <f>(B165*B110+D165*B147)</f>
        <v>0.05344152166108748</v>
      </c>
      <c r="D184" s="3">
        <f>B184/E168</f>
        <v>0.05344152166108748</v>
      </c>
    </row>
    <row r="185" spans="1:4" ht="12.75">
      <c r="A185" s="2" t="s">
        <v>21</v>
      </c>
      <c r="B185" s="3">
        <f>(B165*B111+D165*B148)</f>
        <v>0.039112733144476386</v>
      </c>
      <c r="D185" s="3">
        <f>B185/E168</f>
        <v>0.039112733144476386</v>
      </c>
    </row>
    <row r="186" spans="1:4" ht="12.75">
      <c r="A186" s="2" t="s">
        <v>22</v>
      </c>
      <c r="B186" s="3">
        <f>(B165*B112+D165*B149)</f>
        <v>0.10696492281077492</v>
      </c>
      <c r="D186" s="3">
        <f>B186/E168</f>
        <v>0.10696492281077492</v>
      </c>
    </row>
    <row r="187" spans="1:4" ht="12.75">
      <c r="A187" s="2" t="s">
        <v>23</v>
      </c>
      <c r="B187" s="3">
        <f>(B165*B113+D165*B150)</f>
        <v>0.07130994854051662</v>
      </c>
      <c r="D187" s="3">
        <f>B187/E168</f>
        <v>0.07130994854051662</v>
      </c>
    </row>
    <row r="188" spans="1:4" ht="12.75">
      <c r="A188" s="2" t="s">
        <v>24</v>
      </c>
      <c r="B188" s="3">
        <f>(B165*B114+D165*B151)</f>
        <v>0.5</v>
      </c>
      <c r="D188" s="3">
        <f>B188/E168</f>
        <v>0.5</v>
      </c>
    </row>
    <row r="189" spans="1:4" ht="12.75">
      <c r="A189" s="2" t="s">
        <v>25</v>
      </c>
      <c r="B189" s="3">
        <f>(B165*B115+D165*B152)</f>
        <v>0.3333333333333333</v>
      </c>
      <c r="D189" s="3">
        <f>B189/E168</f>
        <v>0.3333333333333333</v>
      </c>
    </row>
    <row r="190" spans="1:4" ht="12.75">
      <c r="A190" s="2" t="s">
        <v>26</v>
      </c>
      <c r="B190" s="3">
        <f>(B165*B116+D165*B153)</f>
        <v>0.3333333333333333</v>
      </c>
      <c r="D190" s="3">
        <f>B190/E168</f>
        <v>0.3333333333333333</v>
      </c>
    </row>
    <row r="191" spans="1:4" ht="12.75">
      <c r="A191" s="2" t="s">
        <v>27</v>
      </c>
      <c r="B191" s="3">
        <f>(B165*B117+D165*B154)</f>
        <v>0.25</v>
      </c>
      <c r="D191" s="3">
        <f>B191/E168</f>
        <v>0.25</v>
      </c>
    </row>
    <row r="192" spans="1:4" ht="12.75">
      <c r="A192" s="2" t="s">
        <v>28</v>
      </c>
      <c r="B192" s="3">
        <f>(B165*B118+D165*B155)</f>
        <v>0.09049182416581393</v>
      </c>
      <c r="D192" s="3">
        <f>B192/E168</f>
        <v>0.09049182416581393</v>
      </c>
    </row>
    <row r="193" spans="1:4" ht="12.75">
      <c r="A193" s="2" t="s">
        <v>29</v>
      </c>
      <c r="B193" s="3">
        <f>(B165*B119+D165*B156)</f>
        <v>0.06858919765316439</v>
      </c>
      <c r="D193" s="3">
        <f>B193/E168</f>
        <v>0.06858919765316439</v>
      </c>
    </row>
    <row r="194" spans="1:4" ht="12.75">
      <c r="A194" s="2" t="s">
        <v>30</v>
      </c>
      <c r="B194" s="3">
        <f>(B165*B120+D165*B157)</f>
        <v>0.1021285940308646</v>
      </c>
      <c r="D194" s="3">
        <f>B194/E168</f>
        <v>0.1021285940308646</v>
      </c>
    </row>
    <row r="195" spans="1:4" ht="12.75">
      <c r="A195" s="2" t="s">
        <v>31</v>
      </c>
      <c r="B195" s="3">
        <f>(B165*B121+D165*B158)</f>
        <v>0.07659644552314845</v>
      </c>
      <c r="D195" s="3">
        <f>B195/E168</f>
        <v>0.07659644552314845</v>
      </c>
    </row>
    <row r="196" spans="1:4" ht="12.75">
      <c r="A196" s="2" t="s">
        <v>32</v>
      </c>
      <c r="B196" s="3">
        <f>(B165*B122+D165*B159)</f>
        <v>0.3333333333333333</v>
      </c>
      <c r="D196" s="3">
        <f>B196/E168</f>
        <v>0.3333333333333333</v>
      </c>
    </row>
    <row r="197" spans="1:4" ht="12.75">
      <c r="A197" s="2" t="s">
        <v>33</v>
      </c>
      <c r="B197" s="3">
        <f>(B165*B123+D165*B160)</f>
        <v>0.25</v>
      </c>
      <c r="D197" s="3">
        <f>B197/E168</f>
        <v>0.25</v>
      </c>
    </row>
    <row r="198" spans="1:4" ht="12.75">
      <c r="A198" s="2" t="s">
        <v>34</v>
      </c>
      <c r="B198" s="3">
        <f>(B165*B124+D165*B161)</f>
        <v>0.25</v>
      </c>
      <c r="D198" s="3">
        <f>B198/E168</f>
        <v>0.25</v>
      </c>
    </row>
    <row r="199" spans="1:4" ht="12.75">
      <c r="A199" s="2" t="s">
        <v>35</v>
      </c>
      <c r="B199" s="3">
        <f>(B165*B125+D165*B162)</f>
        <v>0.2</v>
      </c>
      <c r="D199" s="3">
        <f>B199/E168</f>
        <v>0.2</v>
      </c>
    </row>
    <row r="202" ht="12.75">
      <c r="A202" s="1" t="s">
        <v>58</v>
      </c>
    </row>
    <row r="203" ht="12.75">
      <c r="A203" s="1"/>
    </row>
    <row r="204" spans="1:5" ht="12.75">
      <c r="A204" s="5" t="s">
        <v>69</v>
      </c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1" t="s">
        <v>60</v>
      </c>
      <c r="D207" s="5"/>
      <c r="E207" s="5"/>
    </row>
    <row r="208" spans="1:5" ht="12.75">
      <c r="A208" s="2" t="s">
        <v>6</v>
      </c>
      <c r="B208" t="s">
        <v>84</v>
      </c>
      <c r="C208" s="7">
        <v>0.5</v>
      </c>
      <c r="D208" s="5"/>
      <c r="E208" s="5"/>
    </row>
    <row r="209" spans="1:5" ht="12.75">
      <c r="A209" s="2" t="s">
        <v>5</v>
      </c>
      <c r="B209" t="s">
        <v>85</v>
      </c>
      <c r="C209" s="7">
        <v>0.7</v>
      </c>
      <c r="D209" s="5"/>
      <c r="E209" s="5"/>
    </row>
    <row r="210" spans="1:5" ht="12.75">
      <c r="A210" s="2" t="s">
        <v>8</v>
      </c>
      <c r="B210" t="s">
        <v>86</v>
      </c>
      <c r="C210" s="7">
        <v>1</v>
      </c>
      <c r="D210" s="5"/>
      <c r="E210" s="5"/>
    </row>
    <row r="211" spans="1:5" ht="12.75">
      <c r="A211" s="2" t="s">
        <v>12</v>
      </c>
      <c r="B211" t="s">
        <v>87</v>
      </c>
      <c r="C211" s="7">
        <v>0.7</v>
      </c>
      <c r="D211" s="5"/>
      <c r="E211" s="5"/>
    </row>
    <row r="212" spans="1:5" ht="12.75">
      <c r="A212" s="2" t="s">
        <v>20</v>
      </c>
      <c r="B212" t="s">
        <v>88</v>
      </c>
      <c r="C212" s="7">
        <v>0.9</v>
      </c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2" t="s">
        <v>70</v>
      </c>
      <c r="B214" s="5"/>
      <c r="C214" s="5"/>
      <c r="D214" s="5"/>
      <c r="E214" s="5"/>
    </row>
    <row r="215" spans="1:5" ht="12.75">
      <c r="A215" s="2" t="s">
        <v>75</v>
      </c>
      <c r="B215" s="5"/>
      <c r="C215" s="5"/>
      <c r="D215" s="5"/>
      <c r="E215" s="5"/>
    </row>
    <row r="216" spans="1:5" ht="12.75">
      <c r="A216" s="2" t="s">
        <v>76</v>
      </c>
      <c r="B216" s="5"/>
      <c r="C216" s="5"/>
      <c r="D216" s="5"/>
      <c r="E216" s="5"/>
    </row>
    <row r="218" spans="1:4" ht="12.75">
      <c r="A218" s="1" t="s">
        <v>59</v>
      </c>
      <c r="B218" s="1" t="s">
        <v>77</v>
      </c>
      <c r="D218" s="1" t="s">
        <v>78</v>
      </c>
    </row>
    <row r="219" spans="1:4" ht="12.75">
      <c r="A219" s="2" t="s">
        <v>6</v>
      </c>
      <c r="B219" s="3">
        <f>C208</f>
        <v>0.5</v>
      </c>
      <c r="D219" s="3">
        <f>B219/B249</f>
        <v>0.2222222222222222</v>
      </c>
    </row>
    <row r="220" spans="1:4" ht="12.75">
      <c r="A220" s="2" t="s">
        <v>5</v>
      </c>
      <c r="B220" s="3">
        <f>C209</f>
        <v>0.7</v>
      </c>
      <c r="D220" s="3">
        <f>B220/B249</f>
        <v>0.3111111111111111</v>
      </c>
    </row>
    <row r="221" spans="1:4" ht="12.75">
      <c r="A221" s="2" t="s">
        <v>7</v>
      </c>
      <c r="B221" s="7">
        <v>0.75</v>
      </c>
      <c r="D221" s="7">
        <f>B221/B249</f>
        <v>0.3333333333333333</v>
      </c>
    </row>
    <row r="222" spans="1:4" ht="12.75">
      <c r="A222" s="2" t="s">
        <v>8</v>
      </c>
      <c r="B222" s="3">
        <f>C210</f>
        <v>1</v>
      </c>
      <c r="D222" s="3">
        <f>B222/B249</f>
        <v>0.4444444444444444</v>
      </c>
    </row>
    <row r="223" spans="1:4" ht="12.75">
      <c r="A223" s="2" t="s">
        <v>9</v>
      </c>
      <c r="B223" s="7">
        <v>1.05</v>
      </c>
      <c r="C223" s="6"/>
      <c r="D223" s="7">
        <f>B223/B249</f>
        <v>0.4666666666666667</v>
      </c>
    </row>
    <row r="224" spans="1:4" ht="12.75">
      <c r="A224" s="2" t="s">
        <v>10</v>
      </c>
      <c r="B224" s="7">
        <v>1.2</v>
      </c>
      <c r="C224" s="6"/>
      <c r="D224" s="7">
        <f>B224/B249</f>
        <v>0.5333333333333333</v>
      </c>
    </row>
    <row r="225" spans="1:4" ht="12.75">
      <c r="A225" s="2" t="s">
        <v>11</v>
      </c>
      <c r="B225" s="7">
        <v>1.35</v>
      </c>
      <c r="C225" s="6"/>
      <c r="D225" s="7">
        <f>B225/B249</f>
        <v>0.6000000000000001</v>
      </c>
    </row>
    <row r="226" spans="1:4" ht="12.75">
      <c r="A226" s="2" t="s">
        <v>12</v>
      </c>
      <c r="B226" s="3">
        <f>C211</f>
        <v>0.7</v>
      </c>
      <c r="D226" s="3">
        <f>B226/B249</f>
        <v>0.3111111111111111</v>
      </c>
    </row>
    <row r="227" spans="1:4" ht="12.75">
      <c r="A227" s="2" t="s">
        <v>13</v>
      </c>
      <c r="B227" s="7">
        <v>0.75</v>
      </c>
      <c r="C227" s="6"/>
      <c r="D227" s="7">
        <f>B227/B249</f>
        <v>0.3333333333333333</v>
      </c>
    </row>
    <row r="228" spans="1:4" ht="12.75">
      <c r="A228" s="2" t="s">
        <v>14</v>
      </c>
      <c r="B228" s="7">
        <v>1.4</v>
      </c>
      <c r="C228" s="6"/>
      <c r="D228" s="7">
        <f>B228/B249</f>
        <v>0.6222222222222222</v>
      </c>
    </row>
    <row r="229" spans="1:4" ht="12.75">
      <c r="A229" s="2" t="s">
        <v>15</v>
      </c>
      <c r="B229" s="7">
        <v>1.45</v>
      </c>
      <c r="C229" s="6"/>
      <c r="D229" s="7">
        <f>B229/B249</f>
        <v>0.6444444444444444</v>
      </c>
    </row>
    <row r="230" spans="1:4" ht="12.75">
      <c r="A230" s="2" t="s">
        <v>16</v>
      </c>
      <c r="B230" s="7">
        <v>1.6</v>
      </c>
      <c r="C230" s="6"/>
      <c r="D230" s="7">
        <f>B230/B249</f>
        <v>0.7111111111111111</v>
      </c>
    </row>
    <row r="231" spans="1:4" ht="12.75">
      <c r="A231" s="2" t="s">
        <v>17</v>
      </c>
      <c r="B231" s="7">
        <v>1.65</v>
      </c>
      <c r="C231" s="6"/>
      <c r="D231" s="7">
        <f>B231/B249</f>
        <v>0.7333333333333333</v>
      </c>
    </row>
    <row r="232" spans="1:4" ht="12.75">
      <c r="A232" s="2" t="s">
        <v>18</v>
      </c>
      <c r="B232" s="7">
        <v>1.9</v>
      </c>
      <c r="C232" s="6"/>
      <c r="D232" s="7">
        <f>B232/B249</f>
        <v>0.8444444444444444</v>
      </c>
    </row>
    <row r="233" spans="1:4" ht="12.75">
      <c r="A233" s="2" t="s">
        <v>19</v>
      </c>
      <c r="B233" s="7">
        <v>1.95</v>
      </c>
      <c r="C233" s="6"/>
      <c r="D233" s="7">
        <f>B233/B249</f>
        <v>0.8666666666666667</v>
      </c>
    </row>
    <row r="234" spans="1:4" ht="12.75">
      <c r="A234" s="2" t="s">
        <v>20</v>
      </c>
      <c r="B234" s="3">
        <f>C212</f>
        <v>0.9</v>
      </c>
      <c r="D234" s="3">
        <f>B234/B249</f>
        <v>0.4</v>
      </c>
    </row>
    <row r="235" spans="1:4" ht="12.75">
      <c r="A235" s="2" t="s">
        <v>21</v>
      </c>
      <c r="B235" s="7">
        <v>0.95</v>
      </c>
      <c r="C235" s="6"/>
      <c r="D235" s="7">
        <f>B235/B249</f>
        <v>0.4222222222222222</v>
      </c>
    </row>
    <row r="236" spans="1:4" ht="12.75">
      <c r="A236" s="2" t="s">
        <v>22</v>
      </c>
      <c r="B236" s="7">
        <v>1.1</v>
      </c>
      <c r="C236" s="6"/>
      <c r="D236" s="7">
        <f>B236/B249</f>
        <v>0.48888888888888893</v>
      </c>
    </row>
    <row r="237" spans="1:4" ht="12.75">
      <c r="A237" s="2" t="s">
        <v>23</v>
      </c>
      <c r="B237" s="7">
        <v>1.15</v>
      </c>
      <c r="C237" s="6"/>
      <c r="D237" s="7">
        <f>B237/B249</f>
        <v>0.5111111111111111</v>
      </c>
    </row>
    <row r="238" spans="1:4" ht="12.75">
      <c r="A238" s="2" t="s">
        <v>24</v>
      </c>
      <c r="B238" s="7">
        <v>1.4</v>
      </c>
      <c r="C238" s="6"/>
      <c r="D238" s="7">
        <f>B238/B249</f>
        <v>0.6222222222222222</v>
      </c>
    </row>
    <row r="239" spans="1:4" ht="12.75">
      <c r="A239" s="2" t="s">
        <v>25</v>
      </c>
      <c r="B239" s="7">
        <v>1.45</v>
      </c>
      <c r="C239" s="6"/>
      <c r="D239" s="7">
        <f>B239/B249</f>
        <v>0.6444444444444444</v>
      </c>
    </row>
    <row r="240" spans="1:4" ht="12.75">
      <c r="A240" s="2" t="s">
        <v>26</v>
      </c>
      <c r="B240" s="7">
        <v>1.5</v>
      </c>
      <c r="C240" s="6"/>
      <c r="D240" s="7">
        <f>B240/B249</f>
        <v>0.6666666666666666</v>
      </c>
    </row>
    <row r="241" spans="1:4" ht="12.75">
      <c r="A241" s="2" t="s">
        <v>27</v>
      </c>
      <c r="B241" s="7">
        <v>1.55</v>
      </c>
      <c r="C241" s="6"/>
      <c r="D241" s="7">
        <f>B241/B249</f>
        <v>0.6888888888888889</v>
      </c>
    </row>
    <row r="242" spans="1:4" ht="12.75">
      <c r="A242" s="2" t="s">
        <v>28</v>
      </c>
      <c r="B242" s="7">
        <v>1.6</v>
      </c>
      <c r="C242" s="6"/>
      <c r="D242" s="7">
        <f>B242/B249</f>
        <v>0.7111111111111111</v>
      </c>
    </row>
    <row r="243" spans="1:4" ht="12.75">
      <c r="A243" s="2" t="s">
        <v>29</v>
      </c>
      <c r="B243" s="7">
        <v>1.65</v>
      </c>
      <c r="C243" s="6"/>
      <c r="D243" s="7">
        <f>B243/B249</f>
        <v>0.7333333333333333</v>
      </c>
    </row>
    <row r="244" spans="1:4" ht="12.75">
      <c r="A244" s="2" t="s">
        <v>30</v>
      </c>
      <c r="B244" s="7">
        <v>1.7</v>
      </c>
      <c r="C244" s="6"/>
      <c r="D244" s="7">
        <f>B244/B249</f>
        <v>0.7555555555555555</v>
      </c>
    </row>
    <row r="245" spans="1:4" ht="12.75">
      <c r="A245" s="2" t="s">
        <v>31</v>
      </c>
      <c r="B245" s="7">
        <v>1.75</v>
      </c>
      <c r="C245" s="6"/>
      <c r="D245" s="7">
        <f>B245/B249</f>
        <v>0.7777777777777778</v>
      </c>
    </row>
    <row r="246" spans="1:4" ht="12.75">
      <c r="A246" s="2" t="s">
        <v>32</v>
      </c>
      <c r="B246" s="7">
        <v>1.95</v>
      </c>
      <c r="C246" s="6"/>
      <c r="D246" s="7">
        <f>B246/B249</f>
        <v>0.8666666666666667</v>
      </c>
    </row>
    <row r="247" spans="1:4" ht="12.75">
      <c r="A247" s="2" t="s">
        <v>33</v>
      </c>
      <c r="B247" s="7">
        <v>2</v>
      </c>
      <c r="C247" s="6"/>
      <c r="D247" s="7">
        <f>B247/B249</f>
        <v>0.8888888888888888</v>
      </c>
    </row>
    <row r="248" spans="1:4" ht="12.75">
      <c r="A248" s="2" t="s">
        <v>34</v>
      </c>
      <c r="B248" s="7">
        <v>2.2</v>
      </c>
      <c r="C248" s="6"/>
      <c r="D248" s="7">
        <f>B248/B249</f>
        <v>0.9777777777777779</v>
      </c>
    </row>
    <row r="249" spans="1:4" ht="12.75">
      <c r="A249" s="2" t="s">
        <v>35</v>
      </c>
      <c r="B249" s="7">
        <v>2.25</v>
      </c>
      <c r="C249" s="6"/>
      <c r="D249" s="7">
        <f>B249/B249</f>
        <v>1</v>
      </c>
    </row>
    <row r="251" ht="12.75">
      <c r="A251" s="4" t="s">
        <v>80</v>
      </c>
    </row>
    <row r="253" ht="12.75">
      <c r="A253" s="2" t="s">
        <v>71</v>
      </c>
    </row>
    <row r="255" spans="1:2" ht="12.75">
      <c r="A255" t="s">
        <v>61</v>
      </c>
      <c r="B255" s="6">
        <v>0.5</v>
      </c>
    </row>
    <row r="256" spans="1:2" ht="12.75">
      <c r="A256" t="s">
        <v>62</v>
      </c>
      <c r="B256" s="6">
        <v>0.3</v>
      </c>
    </row>
    <row r="257" spans="1:2" ht="12.75">
      <c r="A257" t="s">
        <v>63</v>
      </c>
      <c r="B257" s="6">
        <v>0.2</v>
      </c>
    </row>
    <row r="260" spans="1:4" ht="12.75">
      <c r="A260" s="1" t="s">
        <v>59</v>
      </c>
      <c r="B260" s="1" t="s">
        <v>79</v>
      </c>
      <c r="C260" s="1"/>
      <c r="D260" s="1"/>
    </row>
    <row r="261" spans="1:2" ht="12.75">
      <c r="A261" s="2" t="s">
        <v>6</v>
      </c>
      <c r="B261" s="3">
        <f>(B255*B29+B256*D169+B257*D219)</f>
        <v>0.12588951993058795</v>
      </c>
    </row>
    <row r="262" spans="1:2" ht="12.75">
      <c r="A262" s="2" t="s">
        <v>5</v>
      </c>
      <c r="B262" s="3">
        <f>(B255*B30+B256*D170+B257*D220)</f>
        <v>0.25140117590868716</v>
      </c>
    </row>
    <row r="263" spans="1:2" ht="12.75">
      <c r="A263" s="2" t="s">
        <v>7</v>
      </c>
      <c r="B263" s="3">
        <f>(B255*B31+B256*D171+B257*D221)</f>
        <v>0.19250614350989909</v>
      </c>
    </row>
    <row r="264" spans="1:2" ht="12.75">
      <c r="A264" s="2" t="s">
        <v>8</v>
      </c>
      <c r="B264" s="3">
        <f>(B255*B32+B256*D172+B257*D222)</f>
        <v>0.638888888888889</v>
      </c>
    </row>
    <row r="265" spans="1:2" ht="12.75">
      <c r="A265" s="2" t="s">
        <v>9</v>
      </c>
      <c r="B265" s="3">
        <f>(B255*B33+B256*D173+B257*D223)</f>
        <v>0.39958333333333335</v>
      </c>
    </row>
    <row r="266" spans="1:2" ht="12.75">
      <c r="A266" s="2" t="s">
        <v>10</v>
      </c>
      <c r="B266" s="3">
        <f>(B255*B34+B256*D174+B257*D224)</f>
        <v>0.44416666666666665</v>
      </c>
    </row>
    <row r="267" spans="1:2" ht="12.75">
      <c r="A267" s="2" t="s">
        <v>11</v>
      </c>
      <c r="B267" s="3">
        <f>(B255*B35+B256*D175+B257*D225)</f>
        <v>0.36581874999999997</v>
      </c>
    </row>
    <row r="268" spans="1:2" ht="12.75">
      <c r="A268" s="2" t="s">
        <v>12</v>
      </c>
      <c r="B268" s="3">
        <f>(B255*B36+B256*D176+B257*D226)</f>
        <v>0.4838851049020709</v>
      </c>
    </row>
    <row r="269" spans="1:2" ht="12.75">
      <c r="A269" s="2" t="s">
        <v>13</v>
      </c>
      <c r="B269" s="3">
        <f>(B255*B37+B256*D177+B257*D227)</f>
        <v>0.3162818056105906</v>
      </c>
    </row>
    <row r="270" spans="1:2" ht="12.75">
      <c r="A270" s="2" t="s">
        <v>14</v>
      </c>
      <c r="B270" s="3">
        <f>(B2465*B38+B256*D178+B257*D228)</f>
        <v>0.17040231175833354</v>
      </c>
    </row>
    <row r="271" spans="1:2" ht="12.75">
      <c r="A271" s="2" t="s">
        <v>15</v>
      </c>
      <c r="B271" s="3">
        <f>(B255*B39+B256*D179+B257*D229)</f>
        <v>0.34700871709814823</v>
      </c>
    </row>
    <row r="272" spans="1:2" ht="12.75">
      <c r="A272" s="2" t="s">
        <v>16</v>
      </c>
      <c r="B272" s="3">
        <f>(B255*B40+B256*D180+B257*D230)</f>
        <v>0.6047222222222223</v>
      </c>
    </row>
    <row r="273" spans="1:2" ht="12.75">
      <c r="A273" s="2" t="s">
        <v>17</v>
      </c>
      <c r="B273" s="3">
        <f>(B255*B41+B256*D181+B257*D231)</f>
        <v>0.4758104166666667</v>
      </c>
    </row>
    <row r="274" spans="1:2" ht="12.75">
      <c r="A274" s="2" t="s">
        <v>18</v>
      </c>
      <c r="B274" s="3">
        <f>(B255*B42+B256*D182+B257*D232)</f>
        <v>0.5188638888888889</v>
      </c>
    </row>
    <row r="275" spans="1:2" ht="12.75">
      <c r="A275" s="2" t="s">
        <v>19</v>
      </c>
      <c r="B275" s="3">
        <f>(B255*B43+B256*D183+B257*D233)</f>
        <v>0.4514583333333333</v>
      </c>
    </row>
    <row r="276" spans="1:2" ht="12.75">
      <c r="A276" s="2" t="s">
        <v>20</v>
      </c>
      <c r="B276" s="3">
        <f>(B255*B44+B256*D184+B257*D234)</f>
        <v>0.5960324564983264</v>
      </c>
    </row>
    <row r="277" spans="1:2" ht="12.75">
      <c r="A277" s="2" t="s">
        <v>21</v>
      </c>
      <c r="B277" s="3">
        <f>(B255*B45+B256*D185+B257*D235)</f>
        <v>0.37742826438778737</v>
      </c>
    </row>
    <row r="278" spans="1:2" ht="12.75">
      <c r="A278" s="2" t="s">
        <v>22</v>
      </c>
      <c r="B278" s="3">
        <f>(B255*B46+B256*D186+B257*D236)</f>
        <v>0.4423672546210103</v>
      </c>
    </row>
    <row r="279" spans="1:2" ht="12.75">
      <c r="A279" s="2" t="s">
        <v>23</v>
      </c>
      <c r="B279" s="3">
        <f>(B255*B47+B256*D187+B257*D237)</f>
        <v>0.3527589567843772</v>
      </c>
    </row>
    <row r="280" spans="1:2" ht="12.75">
      <c r="A280" s="2" t="s">
        <v>24</v>
      </c>
      <c r="B280" s="3">
        <f>(B255*B48+B256*D188+B257*D238)</f>
        <v>0.6494444444444445</v>
      </c>
    </row>
    <row r="281" spans="1:2" ht="12.75">
      <c r="A281" s="2" t="s">
        <v>25</v>
      </c>
      <c r="B281" s="3">
        <f>(B255*B49+B256*D189+B257*D239)</f>
        <v>0.49969513888888883</v>
      </c>
    </row>
    <row r="282" spans="1:2" ht="12.75">
      <c r="A282" s="2" t="s">
        <v>26</v>
      </c>
      <c r="B282" s="3">
        <f>(B255*B50+B256*D190+B257*D240)</f>
        <v>0.5249708333333333</v>
      </c>
    </row>
    <row r="283" spans="1:2" ht="12.75">
      <c r="A283" s="2" t="s">
        <v>27</v>
      </c>
      <c r="B283" s="3">
        <f>(B255*B51+B256*D191+B257*D241)</f>
        <v>0.4471527777777778</v>
      </c>
    </row>
    <row r="284" spans="1:2" ht="12.75">
      <c r="A284" s="2" t="s">
        <v>28</v>
      </c>
      <c r="B284" s="3">
        <f>(B255*B52+B256*D192+B257*D242)</f>
        <v>0.6068697694719664</v>
      </c>
    </row>
    <row r="285" spans="1:2" ht="12.75">
      <c r="A285" s="2" t="s">
        <v>29</v>
      </c>
      <c r="B285" s="3">
        <f>(B255*B53+B256*D193+B257*D243)</f>
        <v>0.47971217596261595</v>
      </c>
    </row>
    <row r="286" spans="1:2" ht="12.75">
      <c r="A286" s="2" t="s">
        <v>30</v>
      </c>
      <c r="B286" s="3">
        <f>(B255*B54+B256*D194+B257*D244)</f>
        <v>0.5150496893203704</v>
      </c>
    </row>
    <row r="287" spans="1:2" ht="12.75">
      <c r="A287" s="2" t="s">
        <v>31</v>
      </c>
      <c r="B287" s="3">
        <f>(B255*B55+B256*D195+B257*D245)</f>
        <v>0.4441594892125001</v>
      </c>
    </row>
    <row r="288" spans="1:2" ht="12.75">
      <c r="A288" s="2" t="s">
        <v>32</v>
      </c>
      <c r="B288" s="3">
        <f>(B255*B56+B256*D196+B257*D246)</f>
        <v>0.6482958333333333</v>
      </c>
    </row>
    <row r="289" spans="1:2" ht="12.75">
      <c r="A289" s="2" t="s">
        <v>33</v>
      </c>
      <c r="B289" s="3">
        <f>(B255*B57+B256*D197+B257*D247)</f>
        <v>0.5496527777777778</v>
      </c>
    </row>
    <row r="290" spans="1:2" ht="12.75">
      <c r="A290" s="2" t="s">
        <v>34</v>
      </c>
      <c r="B290" s="3">
        <f>(B255*B58+B256*D198+B257*D248)</f>
        <v>0.5830555555555557</v>
      </c>
    </row>
    <row r="291" spans="1:2" ht="12.75">
      <c r="A291" s="2" t="s">
        <v>35</v>
      </c>
      <c r="B291" s="3">
        <f>(B255*B59+B256*D199+B257*D249)</f>
        <v>0.5225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CygnaCom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 E. Smid</dc:creator>
  <cp:keywords/>
  <dc:description/>
  <cp:lastModifiedBy>Miles Smid</cp:lastModifiedBy>
  <dcterms:created xsi:type="dcterms:W3CDTF">2000-04-19T18:44:49Z</dcterms:created>
  <dcterms:modified xsi:type="dcterms:W3CDTF">2000-05-23T21:34:40Z</dcterms:modified>
  <cp:category/>
  <cp:version/>
  <cp:contentType/>
  <cp:contentStatus/>
</cp:coreProperties>
</file>